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comments3.xml" ContentType="application/vnd.openxmlformats-officedocument.spreadsheetml.comments+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2.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ttendance %" sheetId="2" state="visible" r:id="rId4"/>
    <sheet name="Monthly Average" sheetId="3" state="visible" r:id="rId5"/>
    <sheet name="Student-wise" sheetId="4" state="visible" r:id="rId6"/>
  </sheets>
  <calcPr iterateCount="100" refMode="A1" iterate="false" iterateDelta="0.0001"/>
  <extLst>
    <ext xmlns:loext="http://schemas.libreoffice.org/" uri="{7626C862-2A13-11E5-B345-FEFF819CDC9F}">
      <loext:extCalcPr stringRefSyntax="ExcelA1"/>
    </ext>
  </extLst>
</workbook>
</file>

<file path=xl/comments2.xml><?xml version="1.0" encoding="utf-8"?>
<comments xmlns="http://schemas.openxmlformats.org/spreadsheetml/2006/main" xmlns:xdr="http://schemas.openxmlformats.org/drawingml/2006/spreadsheetDrawing">
  <authors>
    <author>Unknown Author</author>
  </authors>
  <commentList>
    <comment ref="B6" authorId="0">
      <text>
        <r>
          <rPr>
            <sz val="10"/>
            <rFont val="Arial"/>
            <family val="2"/>
          </rPr>
          <t xml:space="preserve">Enter as a percentage, for example 75%. Many colleges use 75%, some ask for 80% or more.</t>
        </r>
      </text>
    </comment>
  </commentList>
</comments>
</file>

<file path=xl/comments3.xml><?xml version="1.0" encoding="utf-8"?>
<comments xmlns="http://schemas.openxmlformats.org/spreadsheetml/2006/main" xmlns:xdr="http://schemas.openxmlformats.org/drawingml/2006/spreadsheetDrawing">
  <authors>
    <author>Unknown Author</author>
  </authors>
  <commentList>
    <comment ref="B6" authorId="0">
      <text>
        <r>
          <rPr>
            <sz val="10"/>
            <rFont val="Arial"/>
            <family val="2"/>
          </rPr>
          <t xml:space="preserve">Number of students enrolled in the class.</t>
        </r>
      </text>
    </comment>
  </commentList>
</comments>
</file>

<file path=xl/sharedStrings.xml><?xml version="1.0" encoding="utf-8"?>
<sst xmlns="http://schemas.openxmlformats.org/spreadsheetml/2006/main" count="59" uniqueCount="57">
  <si>
    <t xml:space="preserve">CalcShala Attendance Calculator (Excel template)</t>
  </si>
  <si>
    <t xml:space="preserve">How to use</t>
  </si>
  <si>
    <t xml:space="preserve">1. Open the 'Attendance %' sheet, type your total classes and classes attended, and set the attendance you need (for example 75%).</t>
  </si>
  <si>
    <t xml:space="preserve">2. Use the 'Monthly Average' sheet to find the average daily attendance of a class for one month.</t>
  </si>
  <si>
    <t xml:space="preserve">3. Use the 'Student-wise' sheet to track each student's attendance against the required percentage.</t>
  </si>
  <si>
    <t xml:space="preserve">4. Every sheet is pre-filled with example values. Replace the yellow cells with your own numbers.</t>
  </si>
  <si>
    <t xml:space="preserve">Formulas used</t>
  </si>
  <si>
    <t xml:space="preserve">Attendance % = Classes attended / Total classes.</t>
  </si>
  <si>
    <t xml:space="preserve">Classes to attend without a miss = (Required % x Total - Attended) / (1 - Required %), rounded up.</t>
  </si>
  <si>
    <t xml:space="preserve">Classes you can still miss = Attended / Required % - Total, rounded down.</t>
  </si>
  <si>
    <t xml:space="preserve">Average daily attendance = Total students present on all working days / Number of working days.</t>
  </si>
  <si>
    <t xml:space="preserve">Please note</t>
  </si>
  <si>
    <t xml:space="preserve">Colleges and schools count medical leave, duty leave and holidays differently. Check your own rulebook before relying on any figure. This template is for planning, not an official record.</t>
  </si>
  <si>
    <t xml:space="preserve">Online version with the same formulas: https://calcshala.in/attendance-calculator/</t>
  </si>
  <si>
    <t xml:space="preserve">Yellow cell with blue text = you type here</t>
  </si>
  <si>
    <t xml:space="preserve">Light green cell = calculated automatically, do not type here</t>
  </si>
  <si>
    <t xml:space="preserve">Attendance percentage and classes to attend or miss</t>
  </si>
  <si>
    <t xml:space="preserve">Example values are pre-filled (45 attended out of 55, 75% required). Replace the yellow cells.</t>
  </si>
  <si>
    <t xml:space="preserve">Total classes held so far</t>
  </si>
  <si>
    <t xml:space="preserve">Classes attended</t>
  </si>
  <si>
    <t xml:space="preserve">Required attendance (%)</t>
  </si>
  <si>
    <t xml:space="preserve">Results</t>
  </si>
  <si>
    <t xml:space="preserve">Your attendance %</t>
  </si>
  <si>
    <t xml:space="preserve">Status</t>
  </si>
  <si>
    <t xml:space="preserve">Classes you must attend in a row (no miss) to reach the requirement</t>
  </si>
  <si>
    <t xml:space="preserve">Classes you can still miss and stay at the requirement</t>
  </si>
  <si>
    <t xml:space="preserve">Check: 45 of 55 at 75% gives 81.82% and 5 classes you can still miss. 40 of 60 gives 66.67% and 20 classes to attend.</t>
  </si>
  <si>
    <t xml:space="preserve">Average monthly attendance of a class</t>
  </si>
  <si>
    <t xml:space="preserve">Enter the number of students present each working day. Leave holidays and Sundays blank.</t>
  </si>
  <si>
    <t xml:space="preserve">Any date in the month</t>
  </si>
  <si>
    <t xml:space="preserve">Summary</t>
  </si>
  <si>
    <t xml:space="preserve">First day of the month</t>
  </si>
  <si>
    <t xml:space="preserve">Working days (days with a number entered)</t>
  </si>
  <si>
    <t xml:space="preserve">Total students on roll</t>
  </si>
  <si>
    <t xml:space="preserve">Total student-days present</t>
  </si>
  <si>
    <t xml:space="preserve">Average daily attendance (students)</t>
  </si>
  <si>
    <t xml:space="preserve">Average attendance %</t>
  </si>
  <si>
    <t xml:space="preserve">Date</t>
  </si>
  <si>
    <t xml:space="preserve">Day</t>
  </si>
  <si>
    <t xml:space="preserve">Students present</t>
  </si>
  <si>
    <t xml:space="preserve">Check</t>
  </si>
  <si>
    <t xml:space="preserve">Highest present in a day</t>
  </si>
  <si>
    <t xml:space="preserve">Method: add up the students present on every working day, then divide by the number of working days. Divide that average by the students on roll for the percentage. The first week is example data. Clear it and enter your own.</t>
  </si>
  <si>
    <t xml:space="preserve">Student-wise attendance against the required percentage</t>
  </si>
  <si>
    <t xml:space="preserve">Replace the 3 example students with your class list.</t>
  </si>
  <si>
    <t xml:space="preserve">Total working days so far</t>
  </si>
  <si>
    <t xml:space="preserve">Students entered</t>
  </si>
  <si>
    <t xml:space="preserve">Students below requirement</t>
  </si>
  <si>
    <t xml:space="preserve">Class average attendance %</t>
  </si>
  <si>
    <t xml:space="preserve">Roll no.</t>
  </si>
  <si>
    <t xml:space="preserve">Student name</t>
  </si>
  <si>
    <t xml:space="preserve">Days present</t>
  </si>
  <si>
    <t xml:space="preserve">Attendance %</t>
  </si>
  <si>
    <t xml:space="preserve">Days to attend in a row to reach the requirement</t>
  </si>
  <si>
    <t xml:space="preserve">Student A</t>
  </si>
  <si>
    <t xml:space="preserve">Student B</t>
  </si>
  <si>
    <t xml:space="preserve">Student C</t>
  </si>
</sst>
</file>

<file path=xl/styles.xml><?xml version="1.0" encoding="utf-8"?>
<styleSheet xmlns="http://schemas.openxmlformats.org/spreadsheetml/2006/main">
  <numFmts count="6">
    <numFmt numFmtId="164" formatCode="General"/>
    <numFmt numFmtId="165" formatCode="0%"/>
    <numFmt numFmtId="166" formatCode="0.00%"/>
    <numFmt numFmtId="167" formatCode="0"/>
    <numFmt numFmtId="168" formatCode="dd\-mmm\-yyyy"/>
    <numFmt numFmtId="169" formatCode="0.00"/>
  </numFmts>
  <fonts count="14">
    <font>
      <sz val="11"/>
      <color theme="1"/>
      <name val="Calibri"/>
      <family val="2"/>
      <charset val="1"/>
    </font>
    <font>
      <sz val="10"/>
      <name val="Arial"/>
      <family val="0"/>
    </font>
    <font>
      <sz val="10"/>
      <name val="Arial"/>
      <family val="0"/>
    </font>
    <font>
      <sz val="10"/>
      <name val="Arial"/>
      <family val="0"/>
    </font>
    <font>
      <b val="true"/>
      <sz val="14"/>
      <color rgb="FF0D9488"/>
      <name val="Arial"/>
      <family val="0"/>
      <charset val="1"/>
    </font>
    <font>
      <b val="true"/>
      <sz val="11"/>
      <color rgb="FF0D9488"/>
      <name val="Arial"/>
      <family val="0"/>
      <charset val="1"/>
    </font>
    <font>
      <sz val="10"/>
      <color rgb="FF111827"/>
      <name val="Arial"/>
      <family val="0"/>
      <charset val="1"/>
    </font>
    <font>
      <sz val="10"/>
      <color rgb="FF0000FF"/>
      <name val="Arial"/>
      <family val="0"/>
      <charset val="1"/>
    </font>
    <font>
      <sz val="10"/>
      <name val="Arial"/>
      <family val="0"/>
      <charset val="1"/>
    </font>
    <font>
      <sz val="10"/>
      <color rgb="FF5B6472"/>
      <name val="Arial"/>
      <family val="0"/>
      <charset val="1"/>
    </font>
    <font>
      <b val="true"/>
      <sz val="10"/>
      <name val="Arial"/>
      <family val="0"/>
      <charset val="1"/>
    </font>
    <font>
      <sz val="10"/>
      <name val="Arial"/>
      <family val="2"/>
    </font>
    <font>
      <b val="true"/>
      <sz val="10"/>
      <color rgb="FFFFFFFF"/>
      <name val="Arial"/>
      <family val="0"/>
      <charset val="1"/>
    </font>
    <font>
      <sz val="10"/>
      <color rgb="FFC00000"/>
      <name val="Arial"/>
      <family val="0"/>
      <charset val="1"/>
    </font>
  </fonts>
  <fills count="5">
    <fill>
      <patternFill patternType="none"/>
    </fill>
    <fill>
      <patternFill patternType="gray125"/>
    </fill>
    <fill>
      <patternFill patternType="solid">
        <fgColor rgb="FFFFF9C4"/>
        <bgColor rgb="FFFFFF99"/>
      </patternFill>
    </fill>
    <fill>
      <patternFill patternType="solid">
        <fgColor rgb="FFE8F7F5"/>
        <bgColor rgb="FFFFFFFF"/>
      </patternFill>
    </fill>
    <fill>
      <patternFill patternType="solid">
        <fgColor rgb="FF0D9488"/>
        <bgColor rgb="FF008080"/>
      </patternFill>
    </fill>
  </fills>
  <borders count="2">
    <border diagonalUp="false" diagonalDown="false">
      <left/>
      <right/>
      <top/>
      <bottom/>
      <diagonal/>
    </border>
    <border diagonalUp="false" diagonalDown="false">
      <left style="thin">
        <color rgb="FFD1D5DB"/>
      </left>
      <right style="thin">
        <color rgb="FFD1D5DB"/>
      </right>
      <top style="thin">
        <color rgb="FFD1D5DB"/>
      </top>
      <bottom style="thin">
        <color rgb="FFD1D5DB"/>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5" fontId="7" fillId="2" borderId="1"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6" fontId="10"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7" fontId="8" fillId="3"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true" applyAlignment="true" applyProtection="false">
      <alignment horizontal="general" vertical="top" textRotation="0" wrapText="true" indent="0" shrinkToFit="false"/>
      <protection locked="true" hidden="false"/>
    </xf>
    <xf numFmtId="168" fontId="7" fillId="2" borderId="1" xfId="0" applyFont="true" applyBorder="true" applyAlignment="true" applyProtection="false">
      <alignment horizontal="center" vertical="center" textRotation="0" wrapText="false" indent="0" shrinkToFit="false"/>
      <protection locked="true" hidden="false"/>
    </xf>
    <xf numFmtId="168" fontId="8" fillId="3" borderId="1" xfId="0" applyFont="true" applyBorder="true" applyAlignment="true" applyProtection="false">
      <alignment horizontal="center" vertical="center" textRotation="0" wrapText="true" indent="0" shrinkToFit="false"/>
      <protection locked="true" hidden="false"/>
    </xf>
    <xf numFmtId="169" fontId="10" fillId="3" borderId="1" xfId="0" applyFont="true" applyBorder="true" applyAlignment="true" applyProtection="false">
      <alignment horizontal="center" vertical="center" textRotation="0" wrapText="true" indent="0" shrinkToFit="false"/>
      <protection locked="true" hidden="false"/>
    </xf>
    <xf numFmtId="164" fontId="12" fillId="4" borderId="1" xfId="0" applyFont="true" applyBorder="true" applyAlignment="true" applyProtection="false">
      <alignment horizontal="center" vertical="center" textRotation="0" wrapText="true" indent="0" shrinkToFit="false"/>
      <protection locked="true" hidden="false"/>
    </xf>
    <xf numFmtId="168" fontId="8" fillId="0" borderId="1" xfId="0" applyFont="true" applyBorder="true" applyAlignment="true" applyProtection="false">
      <alignment horizontal="center"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xf numFmtId="166" fontId="8" fillId="3"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left" vertical="bottom" textRotation="0" wrapText="false" indent="0" shrinkToFit="false"/>
      <protection locked="true" hidden="false"/>
    </xf>
    <xf numFmtId="166" fontId="8" fillId="0" borderId="1" xfId="0" applyFont="true" applyBorder="tru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D9488"/>
      <rgbColor rgb="FFC0C0C0"/>
      <rgbColor rgb="FF808080"/>
      <rgbColor rgb="FF9999FF"/>
      <rgbColor rgb="FF993366"/>
      <rgbColor rgb="FFFFF9C4"/>
      <rgbColor rgb="FFE8F7F5"/>
      <rgbColor rgb="FF660066"/>
      <rgbColor rgb="FFFF8080"/>
      <rgbColor rgb="FF0066CC"/>
      <rgbColor rgb="FFD1D5DB"/>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2"/>
      <rgbColor rgb="FF969696"/>
      <rgbColor rgb="FF003366"/>
      <rgbColor rgb="FF339966"/>
      <rgbColor rgb="FF111827"/>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0"/>
  </cols>
  <sheetData>
    <row r="1" customFormat="false" ht="17.35" hidden="false" customHeight="false" outlineLevel="0" collapsed="false">
      <c r="A1" s="1" t="s">
        <v>0</v>
      </c>
    </row>
    <row r="3" customFormat="false" ht="15" hidden="false" customHeight="false" outlineLevel="0" collapsed="false">
      <c r="A3" s="2" t="s">
        <v>1</v>
      </c>
    </row>
    <row r="4" customFormat="false" ht="15" hidden="false" customHeight="false" outlineLevel="0" collapsed="false">
      <c r="A4" s="3" t="s">
        <v>2</v>
      </c>
    </row>
    <row r="5" customFormat="false" ht="15" hidden="false" customHeight="false" outlineLevel="0" collapsed="false">
      <c r="A5" s="3" t="s">
        <v>3</v>
      </c>
    </row>
    <row r="6" customFormat="false" ht="15" hidden="false" customHeight="false" outlineLevel="0" collapsed="false">
      <c r="A6" s="3" t="s">
        <v>4</v>
      </c>
    </row>
    <row r="7" customFormat="false" ht="15" hidden="false" customHeight="false" outlineLevel="0" collapsed="false">
      <c r="A7" s="3" t="s">
        <v>5</v>
      </c>
    </row>
    <row r="8" customFormat="false" ht="15" hidden="false" customHeight="false" outlineLevel="0" collapsed="false">
      <c r="A8" s="2" t="s">
        <v>6</v>
      </c>
    </row>
    <row r="9" customFormat="false" ht="15" hidden="false" customHeight="false" outlineLevel="0" collapsed="false">
      <c r="A9" s="3" t="s">
        <v>7</v>
      </c>
    </row>
    <row r="10" customFormat="false" ht="15" hidden="false" customHeight="false" outlineLevel="0" collapsed="false">
      <c r="A10" s="3" t="s">
        <v>8</v>
      </c>
    </row>
    <row r="11" customFormat="false" ht="15" hidden="false" customHeight="false" outlineLevel="0" collapsed="false">
      <c r="A11" s="3" t="s">
        <v>9</v>
      </c>
    </row>
    <row r="12" customFormat="false" ht="15" hidden="false" customHeight="false" outlineLevel="0" collapsed="false">
      <c r="A12" s="3" t="s">
        <v>10</v>
      </c>
    </row>
    <row r="13" customFormat="false" ht="15" hidden="false" customHeight="false" outlineLevel="0" collapsed="false">
      <c r="A13" s="2" t="s">
        <v>11</v>
      </c>
    </row>
    <row r="14" customFormat="false" ht="23.85" hidden="false" customHeight="false" outlineLevel="0" collapsed="false">
      <c r="A14" s="3" t="s">
        <v>12</v>
      </c>
    </row>
    <row r="15" customFormat="false" ht="15" hidden="false" customHeight="false" outlineLevel="0" collapsed="false">
      <c r="A15" s="3" t="s">
        <v>13</v>
      </c>
    </row>
    <row r="17" customFormat="false" ht="15" hidden="false" customHeight="false" outlineLevel="0" collapsed="false">
      <c r="A17" s="4" t="s">
        <v>14</v>
      </c>
    </row>
    <row r="18" customFormat="false" ht="15" hidden="false" customHeight="false" outlineLevel="0" collapsed="false">
      <c r="A18"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6"/>
  </cols>
  <sheetData>
    <row r="1" customFormat="false" ht="17.35" hidden="false" customHeight="false" outlineLevel="0" collapsed="false">
      <c r="A1" s="1" t="s">
        <v>16</v>
      </c>
    </row>
    <row r="2" customFormat="false" ht="15" hidden="false" customHeight="false" outlineLevel="0" collapsed="false">
      <c r="A2" s="6" t="s">
        <v>17</v>
      </c>
    </row>
    <row r="4" customFormat="false" ht="15" hidden="false" customHeight="false" outlineLevel="0" collapsed="false">
      <c r="A4" s="7" t="s">
        <v>18</v>
      </c>
      <c r="B4" s="8" t="n">
        <v>55</v>
      </c>
    </row>
    <row r="5" customFormat="false" ht="15" hidden="false" customHeight="false" outlineLevel="0" collapsed="false">
      <c r="A5" s="7" t="s">
        <v>19</v>
      </c>
      <c r="B5" s="8" t="n">
        <v>45</v>
      </c>
    </row>
    <row r="6" customFormat="false" ht="15" hidden="false" customHeight="false" outlineLevel="0" collapsed="false">
      <c r="A6" s="7" t="s">
        <v>20</v>
      </c>
      <c r="B6" s="9" t="n">
        <v>0.75</v>
      </c>
    </row>
    <row r="8" customFormat="false" ht="15" hidden="false" customHeight="false" outlineLevel="0" collapsed="false">
      <c r="A8" s="10" t="s">
        <v>21</v>
      </c>
    </row>
    <row r="9" customFormat="false" ht="15" hidden="false" customHeight="false" outlineLevel="0" collapsed="false">
      <c r="A9" s="7" t="s">
        <v>22</v>
      </c>
      <c r="B9" s="11" t="n">
        <f aca="false">IF(B4&gt;0,B5/B4,0)</f>
        <v>0.818181818181818</v>
      </c>
    </row>
    <row r="10" customFormat="false" ht="15" hidden="false" customHeight="false" outlineLevel="0" collapsed="false">
      <c r="A10" s="7" t="s">
        <v>23</v>
      </c>
      <c r="B10" s="12" t="str">
        <f aca="false">IF(B4&lt;=0,"Enter total classes",IF(B5&gt;B4,"Attended cannot exceed total",IF(B5/B4&gt;=B6,"Meets requirement","Below requirement")))</f>
        <v>Meets requirement</v>
      </c>
    </row>
    <row r="11" customFormat="false" ht="30" hidden="false" customHeight="true" outlineLevel="0" collapsed="false">
      <c r="A11" s="7" t="s">
        <v>24</v>
      </c>
      <c r="B11" s="13" t="n">
        <f aca="false">IF(OR(B4&lt;=0,B5&gt;B4),"",IF(B5/B4&gt;=B6,0,IF(B6&gt;=1,"Not possible",ROUNDUP(ROUND((B6*B4-B5)/(1-B6),6),0))))</f>
        <v>0</v>
      </c>
    </row>
    <row r="12" customFormat="false" ht="30" hidden="false" customHeight="true" outlineLevel="0" collapsed="false">
      <c r="A12" s="7" t="s">
        <v>25</v>
      </c>
      <c r="B12" s="13" t="n">
        <f aca="false">IF(OR(B4&lt;=0,B5&gt;B4),"",IF(B6&lt;=0,"No limit",IF(B5/B4&lt;B6,0,ROUNDDOWN(ROUND(B5/B6-B4,6),0))))</f>
        <v>5</v>
      </c>
    </row>
    <row r="14" customFormat="false" ht="31.5" hidden="false" customHeight="true" outlineLevel="0" collapsed="false">
      <c r="A14" s="14" t="s">
        <v>26</v>
      </c>
      <c r="B14" s="14"/>
    </row>
  </sheetData>
  <mergeCells count="1">
    <mergeCell ref="A14:B14"/>
  </mergeCells>
  <dataValidations count="2">
    <dataValidation allowBlank="false" error="Enter a whole number of classes." errorStyle="stop" errorTitle="Whole number" operator="greaterThanOrEqual" showDropDown="false" showErrorMessage="true" showInputMessage="false" sqref="B4:B5" type="whole">
      <formula1>0</formula1>
      <formula2>0</formula2>
    </dataValidation>
    <dataValidation allowBlank="false" error="Enter a percentage between 0% and 100%." errorStyle="stop" errorTitle="Percentage" operator="between" showDropDown="false" showErrorMessage="true" showInputMessage="false" sqref="B6"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9" topLeftCell="A10"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
    <col collapsed="false" customWidth="true" hidden="false" outlineLevel="0" max="3" min="3" style="0" width="18"/>
    <col collapsed="false" customWidth="true" hidden="false" outlineLevel="0" max="4" min="4" style="0" width="26"/>
    <col collapsed="false" customWidth="true" hidden="false" outlineLevel="0" max="5" min="5" style="0" width="3"/>
    <col collapsed="false" customWidth="true" hidden="false" outlineLevel="0" max="6" min="6" style="0" width="40"/>
    <col collapsed="false" customWidth="true" hidden="false" outlineLevel="0" max="7" min="7" style="0" width="16"/>
  </cols>
  <sheetData>
    <row r="1" customFormat="false" ht="17.35" hidden="false" customHeight="false" outlineLevel="0" collapsed="false">
      <c r="A1" s="1" t="s">
        <v>27</v>
      </c>
    </row>
    <row r="2" customFormat="false" ht="15" hidden="false" customHeight="false" outlineLevel="0" collapsed="false">
      <c r="A2" s="6" t="s">
        <v>28</v>
      </c>
    </row>
    <row r="4" customFormat="false" ht="15" hidden="false" customHeight="false" outlineLevel="0" collapsed="false">
      <c r="A4" s="7" t="s">
        <v>29</v>
      </c>
      <c r="B4" s="15" t="n">
        <v>46310</v>
      </c>
      <c r="F4" s="10" t="s">
        <v>30</v>
      </c>
    </row>
    <row r="5" customFormat="false" ht="23.85" hidden="false" customHeight="false" outlineLevel="0" collapsed="false">
      <c r="A5" s="7" t="s">
        <v>31</v>
      </c>
      <c r="B5" s="16" t="n">
        <f aca="false">DATE(YEAR(B4),MONTH(B4),1)</f>
        <v>46296</v>
      </c>
      <c r="F5" s="7" t="s">
        <v>32</v>
      </c>
      <c r="G5" s="13" t="n">
        <f aca="false">SUMPRODUCT(($A$10:$A$40&lt;&gt;"")*ISNUMBER($C$10:$C$40))</f>
        <v>6</v>
      </c>
    </row>
    <row r="6" customFormat="false" ht="15" hidden="false" customHeight="false" outlineLevel="0" collapsed="false">
      <c r="A6" s="7" t="s">
        <v>33</v>
      </c>
      <c r="B6" s="8" t="n">
        <v>40</v>
      </c>
      <c r="F6" s="7" t="s">
        <v>34</v>
      </c>
      <c r="G6" s="13" t="n">
        <f aca="false">SUMPRODUCT(($A$10:$A$40&lt;&gt;"")*ISNUMBER($C$10:$C$40)*$C$10:$C$40)</f>
        <v>223</v>
      </c>
    </row>
    <row r="7" customFormat="false" ht="15" hidden="false" customHeight="false" outlineLevel="0" collapsed="false">
      <c r="F7" s="7" t="s">
        <v>35</v>
      </c>
      <c r="G7" s="17" t="n">
        <f aca="false">IF(G5&gt;0,G6/G5,0)</f>
        <v>37.1666666666667</v>
      </c>
    </row>
    <row r="8" customFormat="false" ht="15" hidden="false" customHeight="false" outlineLevel="0" collapsed="false">
      <c r="F8" s="7" t="s">
        <v>36</v>
      </c>
      <c r="G8" s="11" t="n">
        <f aca="false">IF(AND(G5&gt;0,B6&gt;0),G7/B6,0)</f>
        <v>0.929166666666667</v>
      </c>
    </row>
    <row r="9" customFormat="false" ht="15" hidden="false" customHeight="false" outlineLevel="0" collapsed="false">
      <c r="A9" s="18" t="s">
        <v>37</v>
      </c>
      <c r="B9" s="18" t="s">
        <v>38</v>
      </c>
      <c r="C9" s="18" t="s">
        <v>39</v>
      </c>
      <c r="D9" s="18" t="s">
        <v>40</v>
      </c>
      <c r="F9" s="7" t="s">
        <v>41</v>
      </c>
      <c r="G9" s="13" t="n">
        <f aca="false">IF(G5&gt;0,SUMPRODUCT(MAX(($A$10:$A$40&lt;&gt;"")*ISNUMBER($C$10:$C$40)*$C$10:$C$40)),"")</f>
        <v>39</v>
      </c>
    </row>
    <row r="10" customFormat="false" ht="15" hidden="false" customHeight="false" outlineLevel="0" collapsed="false">
      <c r="A10" s="19" t="n">
        <f aca="false">IF(MONTH($B$5+0)=MONTH($B$5),$B$5+0,"")</f>
        <v>46296</v>
      </c>
      <c r="B10" s="20" t="str">
        <f aca="false">IF(A10="","",TEXT(A10,"ddd"))</f>
        <v>Thu</v>
      </c>
      <c r="C10" s="21" t="n">
        <v>38</v>
      </c>
      <c r="D10" s="22" t="str">
        <f aca="false">IF(A10="","",IF(AND(ISNUMBER(C10),C10&gt;$B$6),"More than students on roll",""))</f>
        <v/>
      </c>
      <c r="F10" s="7"/>
      <c r="G10" s="23"/>
    </row>
    <row r="11" customFormat="false" ht="15" hidden="false" customHeight="false" outlineLevel="0" collapsed="false">
      <c r="A11" s="19" t="n">
        <f aca="false">IF(MONTH($B$5+1)=MONTH($B$5),$B$5+1,"")</f>
        <v>46297</v>
      </c>
      <c r="B11" s="20" t="str">
        <f aca="false">IF(A11="","",TEXT(A11,"ddd"))</f>
        <v>Fri</v>
      </c>
      <c r="C11" s="21" t="n">
        <v>36</v>
      </c>
      <c r="D11" s="22" t="str">
        <f aca="false">IF(A11="","",IF(AND(ISNUMBER(C11),C11&gt;$B$6),"More than students on roll",""))</f>
        <v/>
      </c>
    </row>
    <row r="12" customFormat="false" ht="15" hidden="false" customHeight="true" outlineLevel="0" collapsed="false">
      <c r="A12" s="19" t="n">
        <f aca="false">IF(MONTH($B$5+2)=MONTH($B$5),$B$5+2,"")</f>
        <v>46298</v>
      </c>
      <c r="B12" s="20" t="str">
        <f aca="false">IF(A12="","",TEXT(A12,"ddd"))</f>
        <v>Sat</v>
      </c>
      <c r="C12" s="21" t="n">
        <v>35</v>
      </c>
      <c r="D12" s="22" t="str">
        <f aca="false">IF(A12="","",IF(AND(ISNUMBER(C12),C12&gt;$B$6),"More than students on roll",""))</f>
        <v/>
      </c>
      <c r="F12" s="14" t="s">
        <v>42</v>
      </c>
      <c r="G12" s="14"/>
    </row>
    <row r="13" customFormat="false" ht="15" hidden="false" customHeight="false" outlineLevel="0" collapsed="false">
      <c r="A13" s="19" t="n">
        <f aca="false">IF(MONTH($B$5+3)=MONTH($B$5),$B$5+3,"")</f>
        <v>46299</v>
      </c>
      <c r="B13" s="20" t="str">
        <f aca="false">IF(A13="","",TEXT(A13,"ddd"))</f>
        <v>Sun</v>
      </c>
      <c r="C13" s="21"/>
      <c r="D13" s="22" t="str">
        <f aca="false">IF(A13="","",IF(AND(ISNUMBER(C13),C13&gt;$B$6),"More than students on roll",""))</f>
        <v/>
      </c>
      <c r="F13" s="14"/>
      <c r="G13" s="14"/>
    </row>
    <row r="14" customFormat="false" ht="15" hidden="false" customHeight="false" outlineLevel="0" collapsed="false">
      <c r="A14" s="19" t="n">
        <f aca="false">IF(MONTH($B$5+4)=MONTH($B$5),$B$5+4,"")</f>
        <v>46300</v>
      </c>
      <c r="B14" s="20" t="str">
        <f aca="false">IF(A14="","",TEXT(A14,"ddd"))</f>
        <v>Mon</v>
      </c>
      <c r="C14" s="21" t="n">
        <v>39</v>
      </c>
      <c r="D14" s="22" t="str">
        <f aca="false">IF(A14="","",IF(AND(ISNUMBER(C14),C14&gt;$B$6),"More than students on roll",""))</f>
        <v/>
      </c>
      <c r="F14" s="14"/>
      <c r="G14" s="14"/>
    </row>
    <row r="15" customFormat="false" ht="15" hidden="false" customHeight="false" outlineLevel="0" collapsed="false">
      <c r="A15" s="19" t="n">
        <f aca="false">IF(MONTH($B$5+5)=MONTH($B$5),$B$5+5,"")</f>
        <v>46301</v>
      </c>
      <c r="B15" s="20" t="str">
        <f aca="false">IF(A15="","",TEXT(A15,"ddd"))</f>
        <v>Tue</v>
      </c>
      <c r="C15" s="21" t="n">
        <v>37</v>
      </c>
      <c r="D15" s="22" t="str">
        <f aca="false">IF(A15="","",IF(AND(ISNUMBER(C15),C15&gt;$B$6),"More than students on roll",""))</f>
        <v/>
      </c>
      <c r="F15" s="14"/>
      <c r="G15" s="14"/>
    </row>
    <row r="16" customFormat="false" ht="15" hidden="false" customHeight="false" outlineLevel="0" collapsed="false">
      <c r="A16" s="19" t="n">
        <f aca="false">IF(MONTH($B$5+6)=MONTH($B$5),$B$5+6,"")</f>
        <v>46302</v>
      </c>
      <c r="B16" s="20" t="str">
        <f aca="false">IF(A16="","",TEXT(A16,"ddd"))</f>
        <v>Wed</v>
      </c>
      <c r="C16" s="21" t="n">
        <v>38</v>
      </c>
      <c r="D16" s="22" t="str">
        <f aca="false">IF(A16="","",IF(AND(ISNUMBER(C16),C16&gt;$B$6),"More than students on roll",""))</f>
        <v/>
      </c>
      <c r="F16" s="14"/>
      <c r="G16" s="14"/>
    </row>
    <row r="17" customFormat="false" ht="15" hidden="false" customHeight="false" outlineLevel="0" collapsed="false">
      <c r="A17" s="19" t="n">
        <f aca="false">IF(MONTH($B$5+7)=MONTH($B$5),$B$5+7,"")</f>
        <v>46303</v>
      </c>
      <c r="B17" s="20" t="str">
        <f aca="false">IF(A17="","",TEXT(A17,"ddd"))</f>
        <v>Thu</v>
      </c>
      <c r="C17" s="21"/>
      <c r="D17" s="22" t="str">
        <f aca="false">IF(A17="","",IF(AND(ISNUMBER(C17),C17&gt;$B$6),"More than students on roll",""))</f>
        <v/>
      </c>
    </row>
    <row r="18" customFormat="false" ht="15" hidden="false" customHeight="false" outlineLevel="0" collapsed="false">
      <c r="A18" s="19" t="n">
        <f aca="false">IF(MONTH($B$5+8)=MONTH($B$5),$B$5+8,"")</f>
        <v>46304</v>
      </c>
      <c r="B18" s="20" t="str">
        <f aca="false">IF(A18="","",TEXT(A18,"ddd"))</f>
        <v>Fri</v>
      </c>
      <c r="C18" s="21"/>
      <c r="D18" s="22" t="str">
        <f aca="false">IF(A18="","",IF(AND(ISNUMBER(C18),C18&gt;$B$6),"More than students on roll",""))</f>
        <v/>
      </c>
    </row>
    <row r="19" customFormat="false" ht="15" hidden="false" customHeight="false" outlineLevel="0" collapsed="false">
      <c r="A19" s="19" t="n">
        <f aca="false">IF(MONTH($B$5+9)=MONTH($B$5),$B$5+9,"")</f>
        <v>46305</v>
      </c>
      <c r="B19" s="20" t="str">
        <f aca="false">IF(A19="","",TEXT(A19,"ddd"))</f>
        <v>Sat</v>
      </c>
      <c r="C19" s="21"/>
      <c r="D19" s="22" t="str">
        <f aca="false">IF(A19="","",IF(AND(ISNUMBER(C19),C19&gt;$B$6),"More than students on roll",""))</f>
        <v/>
      </c>
    </row>
    <row r="20" customFormat="false" ht="15" hidden="false" customHeight="false" outlineLevel="0" collapsed="false">
      <c r="A20" s="19" t="n">
        <f aca="false">IF(MONTH($B$5+10)=MONTH($B$5),$B$5+10,"")</f>
        <v>46306</v>
      </c>
      <c r="B20" s="20" t="str">
        <f aca="false">IF(A20="","",TEXT(A20,"ddd"))</f>
        <v>Sun</v>
      </c>
      <c r="C20" s="21"/>
      <c r="D20" s="22" t="str">
        <f aca="false">IF(A20="","",IF(AND(ISNUMBER(C20),C20&gt;$B$6),"More than students on roll",""))</f>
        <v/>
      </c>
    </row>
    <row r="21" customFormat="false" ht="15" hidden="false" customHeight="false" outlineLevel="0" collapsed="false">
      <c r="A21" s="19" t="n">
        <f aca="false">IF(MONTH($B$5+11)=MONTH($B$5),$B$5+11,"")</f>
        <v>46307</v>
      </c>
      <c r="B21" s="20" t="str">
        <f aca="false">IF(A21="","",TEXT(A21,"ddd"))</f>
        <v>Mon</v>
      </c>
      <c r="C21" s="21"/>
      <c r="D21" s="22" t="str">
        <f aca="false">IF(A21="","",IF(AND(ISNUMBER(C21),C21&gt;$B$6),"More than students on roll",""))</f>
        <v/>
      </c>
    </row>
    <row r="22" customFormat="false" ht="15" hidden="false" customHeight="false" outlineLevel="0" collapsed="false">
      <c r="A22" s="19" t="n">
        <f aca="false">IF(MONTH($B$5+12)=MONTH($B$5),$B$5+12,"")</f>
        <v>46308</v>
      </c>
      <c r="B22" s="20" t="str">
        <f aca="false">IF(A22="","",TEXT(A22,"ddd"))</f>
        <v>Tue</v>
      </c>
      <c r="C22" s="21"/>
      <c r="D22" s="22" t="str">
        <f aca="false">IF(A22="","",IF(AND(ISNUMBER(C22),C22&gt;$B$6),"More than students on roll",""))</f>
        <v/>
      </c>
    </row>
    <row r="23" customFormat="false" ht="15" hidden="false" customHeight="false" outlineLevel="0" collapsed="false">
      <c r="A23" s="19" t="n">
        <f aca="false">IF(MONTH($B$5+13)=MONTH($B$5),$B$5+13,"")</f>
        <v>46309</v>
      </c>
      <c r="B23" s="20" t="str">
        <f aca="false">IF(A23="","",TEXT(A23,"ddd"))</f>
        <v>Wed</v>
      </c>
      <c r="C23" s="21"/>
      <c r="D23" s="22" t="str">
        <f aca="false">IF(A23="","",IF(AND(ISNUMBER(C23),C23&gt;$B$6),"More than students on roll",""))</f>
        <v/>
      </c>
    </row>
    <row r="24" customFormat="false" ht="15" hidden="false" customHeight="false" outlineLevel="0" collapsed="false">
      <c r="A24" s="19" t="n">
        <f aca="false">IF(MONTH($B$5+14)=MONTH($B$5),$B$5+14,"")</f>
        <v>46310</v>
      </c>
      <c r="B24" s="20" t="str">
        <f aca="false">IF(A24="","",TEXT(A24,"ddd"))</f>
        <v>Thu</v>
      </c>
      <c r="C24" s="21"/>
      <c r="D24" s="22" t="str">
        <f aca="false">IF(A24="","",IF(AND(ISNUMBER(C24),C24&gt;$B$6),"More than students on roll",""))</f>
        <v/>
      </c>
    </row>
    <row r="25" customFormat="false" ht="15" hidden="false" customHeight="false" outlineLevel="0" collapsed="false">
      <c r="A25" s="19" t="n">
        <f aca="false">IF(MONTH($B$5+15)=MONTH($B$5),$B$5+15,"")</f>
        <v>46311</v>
      </c>
      <c r="B25" s="20" t="str">
        <f aca="false">IF(A25="","",TEXT(A25,"ddd"))</f>
        <v>Fri</v>
      </c>
      <c r="C25" s="21"/>
      <c r="D25" s="22" t="str">
        <f aca="false">IF(A25="","",IF(AND(ISNUMBER(C25),C25&gt;$B$6),"More than students on roll",""))</f>
        <v/>
      </c>
    </row>
    <row r="26" customFormat="false" ht="15" hidden="false" customHeight="false" outlineLevel="0" collapsed="false">
      <c r="A26" s="19" t="n">
        <f aca="false">IF(MONTH($B$5+16)=MONTH($B$5),$B$5+16,"")</f>
        <v>46312</v>
      </c>
      <c r="B26" s="20" t="str">
        <f aca="false">IF(A26="","",TEXT(A26,"ddd"))</f>
        <v>Sat</v>
      </c>
      <c r="C26" s="21"/>
      <c r="D26" s="22" t="str">
        <f aca="false">IF(A26="","",IF(AND(ISNUMBER(C26),C26&gt;$B$6),"More than students on roll",""))</f>
        <v/>
      </c>
    </row>
    <row r="27" customFormat="false" ht="15" hidden="false" customHeight="false" outlineLevel="0" collapsed="false">
      <c r="A27" s="19" t="n">
        <f aca="false">IF(MONTH($B$5+17)=MONTH($B$5),$B$5+17,"")</f>
        <v>46313</v>
      </c>
      <c r="B27" s="20" t="str">
        <f aca="false">IF(A27="","",TEXT(A27,"ddd"))</f>
        <v>Sun</v>
      </c>
      <c r="C27" s="21"/>
      <c r="D27" s="22" t="str">
        <f aca="false">IF(A27="","",IF(AND(ISNUMBER(C27),C27&gt;$B$6),"More than students on roll",""))</f>
        <v/>
      </c>
    </row>
    <row r="28" customFormat="false" ht="15" hidden="false" customHeight="false" outlineLevel="0" collapsed="false">
      <c r="A28" s="19" t="n">
        <f aca="false">IF(MONTH($B$5+18)=MONTH($B$5),$B$5+18,"")</f>
        <v>46314</v>
      </c>
      <c r="B28" s="20" t="str">
        <f aca="false">IF(A28="","",TEXT(A28,"ddd"))</f>
        <v>Mon</v>
      </c>
      <c r="C28" s="21"/>
      <c r="D28" s="22" t="str">
        <f aca="false">IF(A28="","",IF(AND(ISNUMBER(C28),C28&gt;$B$6),"More than students on roll",""))</f>
        <v/>
      </c>
    </row>
    <row r="29" customFormat="false" ht="15" hidden="false" customHeight="false" outlineLevel="0" collapsed="false">
      <c r="A29" s="19" t="n">
        <f aca="false">IF(MONTH($B$5+19)=MONTH($B$5),$B$5+19,"")</f>
        <v>46315</v>
      </c>
      <c r="B29" s="20" t="str">
        <f aca="false">IF(A29="","",TEXT(A29,"ddd"))</f>
        <v>Tue</v>
      </c>
      <c r="C29" s="21"/>
      <c r="D29" s="22" t="str">
        <f aca="false">IF(A29="","",IF(AND(ISNUMBER(C29),C29&gt;$B$6),"More than students on roll",""))</f>
        <v/>
      </c>
    </row>
    <row r="30" customFormat="false" ht="15" hidden="false" customHeight="false" outlineLevel="0" collapsed="false">
      <c r="A30" s="19" t="n">
        <f aca="false">IF(MONTH($B$5+20)=MONTH($B$5),$B$5+20,"")</f>
        <v>46316</v>
      </c>
      <c r="B30" s="20" t="str">
        <f aca="false">IF(A30="","",TEXT(A30,"ddd"))</f>
        <v>Wed</v>
      </c>
      <c r="C30" s="21"/>
      <c r="D30" s="22" t="str">
        <f aca="false">IF(A30="","",IF(AND(ISNUMBER(C30),C30&gt;$B$6),"More than students on roll",""))</f>
        <v/>
      </c>
    </row>
    <row r="31" customFormat="false" ht="15" hidden="false" customHeight="false" outlineLevel="0" collapsed="false">
      <c r="A31" s="19" t="n">
        <f aca="false">IF(MONTH($B$5+21)=MONTH($B$5),$B$5+21,"")</f>
        <v>46317</v>
      </c>
      <c r="B31" s="20" t="str">
        <f aca="false">IF(A31="","",TEXT(A31,"ddd"))</f>
        <v>Thu</v>
      </c>
      <c r="C31" s="21"/>
      <c r="D31" s="22" t="str">
        <f aca="false">IF(A31="","",IF(AND(ISNUMBER(C31),C31&gt;$B$6),"More than students on roll",""))</f>
        <v/>
      </c>
    </row>
    <row r="32" customFormat="false" ht="15" hidden="false" customHeight="false" outlineLevel="0" collapsed="false">
      <c r="A32" s="19" t="n">
        <f aca="false">IF(MONTH($B$5+22)=MONTH($B$5),$B$5+22,"")</f>
        <v>46318</v>
      </c>
      <c r="B32" s="20" t="str">
        <f aca="false">IF(A32="","",TEXT(A32,"ddd"))</f>
        <v>Fri</v>
      </c>
      <c r="C32" s="21"/>
      <c r="D32" s="22" t="str">
        <f aca="false">IF(A32="","",IF(AND(ISNUMBER(C32),C32&gt;$B$6),"More than students on roll",""))</f>
        <v/>
      </c>
    </row>
    <row r="33" customFormat="false" ht="15" hidden="false" customHeight="false" outlineLevel="0" collapsed="false">
      <c r="A33" s="19" t="n">
        <f aca="false">IF(MONTH($B$5+23)=MONTH($B$5),$B$5+23,"")</f>
        <v>46319</v>
      </c>
      <c r="B33" s="20" t="str">
        <f aca="false">IF(A33="","",TEXT(A33,"ddd"))</f>
        <v>Sat</v>
      </c>
      <c r="C33" s="21"/>
      <c r="D33" s="22" t="str">
        <f aca="false">IF(A33="","",IF(AND(ISNUMBER(C33),C33&gt;$B$6),"More than students on roll",""))</f>
        <v/>
      </c>
    </row>
    <row r="34" customFormat="false" ht="15" hidden="false" customHeight="false" outlineLevel="0" collapsed="false">
      <c r="A34" s="19" t="n">
        <f aca="false">IF(MONTH($B$5+24)=MONTH($B$5),$B$5+24,"")</f>
        <v>46320</v>
      </c>
      <c r="B34" s="20" t="str">
        <f aca="false">IF(A34="","",TEXT(A34,"ddd"))</f>
        <v>Sun</v>
      </c>
      <c r="C34" s="21"/>
      <c r="D34" s="22" t="str">
        <f aca="false">IF(A34="","",IF(AND(ISNUMBER(C34),C34&gt;$B$6),"More than students on roll",""))</f>
        <v/>
      </c>
    </row>
    <row r="35" customFormat="false" ht="15" hidden="false" customHeight="false" outlineLevel="0" collapsed="false">
      <c r="A35" s="19" t="n">
        <f aca="false">IF(MONTH($B$5+25)=MONTH($B$5),$B$5+25,"")</f>
        <v>46321</v>
      </c>
      <c r="B35" s="20" t="str">
        <f aca="false">IF(A35="","",TEXT(A35,"ddd"))</f>
        <v>Mon</v>
      </c>
      <c r="C35" s="21"/>
      <c r="D35" s="22" t="str">
        <f aca="false">IF(A35="","",IF(AND(ISNUMBER(C35),C35&gt;$B$6),"More than students on roll",""))</f>
        <v/>
      </c>
    </row>
    <row r="36" customFormat="false" ht="15" hidden="false" customHeight="false" outlineLevel="0" collapsed="false">
      <c r="A36" s="19" t="n">
        <f aca="false">IF(MONTH($B$5+26)=MONTH($B$5),$B$5+26,"")</f>
        <v>46322</v>
      </c>
      <c r="B36" s="20" t="str">
        <f aca="false">IF(A36="","",TEXT(A36,"ddd"))</f>
        <v>Tue</v>
      </c>
      <c r="C36" s="21"/>
      <c r="D36" s="22" t="str">
        <f aca="false">IF(A36="","",IF(AND(ISNUMBER(C36),C36&gt;$B$6),"More than students on roll",""))</f>
        <v/>
      </c>
    </row>
    <row r="37" customFormat="false" ht="15" hidden="false" customHeight="false" outlineLevel="0" collapsed="false">
      <c r="A37" s="19" t="n">
        <f aca="false">IF(MONTH($B$5+27)=MONTH($B$5),$B$5+27,"")</f>
        <v>46323</v>
      </c>
      <c r="B37" s="20" t="str">
        <f aca="false">IF(A37="","",TEXT(A37,"ddd"))</f>
        <v>Wed</v>
      </c>
      <c r="C37" s="21"/>
      <c r="D37" s="22" t="str">
        <f aca="false">IF(A37="","",IF(AND(ISNUMBER(C37),C37&gt;$B$6),"More than students on roll",""))</f>
        <v/>
      </c>
    </row>
    <row r="38" customFormat="false" ht="15" hidden="false" customHeight="false" outlineLevel="0" collapsed="false">
      <c r="A38" s="19" t="n">
        <f aca="false">IF(MONTH($B$5+28)=MONTH($B$5),$B$5+28,"")</f>
        <v>46324</v>
      </c>
      <c r="B38" s="20" t="str">
        <f aca="false">IF(A38="","",TEXT(A38,"ddd"))</f>
        <v>Thu</v>
      </c>
      <c r="C38" s="21"/>
      <c r="D38" s="22" t="str">
        <f aca="false">IF(A38="","",IF(AND(ISNUMBER(C38),C38&gt;$B$6),"More than students on roll",""))</f>
        <v/>
      </c>
    </row>
    <row r="39" customFormat="false" ht="15" hidden="false" customHeight="false" outlineLevel="0" collapsed="false">
      <c r="A39" s="19" t="n">
        <f aca="false">IF(MONTH($B$5+29)=MONTH($B$5),$B$5+29,"")</f>
        <v>46325</v>
      </c>
      <c r="B39" s="20" t="str">
        <f aca="false">IF(A39="","",TEXT(A39,"ddd"))</f>
        <v>Fri</v>
      </c>
      <c r="C39" s="21"/>
      <c r="D39" s="22" t="str">
        <f aca="false">IF(A39="","",IF(AND(ISNUMBER(C39),C39&gt;$B$6),"More than students on roll",""))</f>
        <v/>
      </c>
    </row>
    <row r="40" customFormat="false" ht="15" hidden="false" customHeight="false" outlineLevel="0" collapsed="false">
      <c r="A40" s="19" t="n">
        <f aca="false">IF(MONTH($B$5+30)=MONTH($B$5),$B$5+30,"")</f>
        <v>46326</v>
      </c>
      <c r="B40" s="20" t="str">
        <f aca="false">IF(A40="","",TEXT(A40,"ddd"))</f>
        <v>Sat</v>
      </c>
      <c r="C40" s="21"/>
      <c r="D40" s="22" t="str">
        <f aca="false">IF(A40="","",IF(AND(ISNUMBER(C40),C40&gt;$B$6),"More than students on roll",""))</f>
        <v/>
      </c>
    </row>
  </sheetData>
  <mergeCells count="1">
    <mergeCell ref="F12:G16"/>
  </mergeCells>
  <dataValidations count="1">
    <dataValidation allowBlank="false" error="Enter the number of students present as a whole number." errorStyle="stop" errorTitle="Whole number" operator="greaterThanOrEqual" showDropDown="false" showErrorMessage="true" showInputMessage="false" sqref="C10:C40"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6"/>
    <col collapsed="false" customWidth="true" hidden="false" outlineLevel="0" max="3" min="3" style="0" width="14"/>
    <col collapsed="false" customWidth="true" hidden="false" outlineLevel="0" max="4" min="4" style="0" width="16"/>
    <col collapsed="false" customWidth="true" hidden="false" outlineLevel="0" max="5" min="5" style="0" width="28"/>
    <col collapsed="false" customWidth="true" hidden="false" outlineLevel="0" max="6" min="6" style="0" width="30"/>
  </cols>
  <sheetData>
    <row r="1" customFormat="false" ht="17.35" hidden="false" customHeight="false" outlineLevel="0" collapsed="false">
      <c r="A1" s="1" t="s">
        <v>43</v>
      </c>
    </row>
    <row r="2" customFormat="false" ht="15" hidden="false" customHeight="false" outlineLevel="0" collapsed="false">
      <c r="A2" s="6" t="s">
        <v>44</v>
      </c>
    </row>
    <row r="4" customFormat="false" ht="23.85" hidden="false" customHeight="false" outlineLevel="0" collapsed="false">
      <c r="A4" s="7" t="s">
        <v>45</v>
      </c>
      <c r="C4" s="8" t="n">
        <v>24</v>
      </c>
      <c r="E4" s="7" t="s">
        <v>46</v>
      </c>
      <c r="F4" s="13" t="n">
        <f aca="false">COUNT(C9:C58)</f>
        <v>3</v>
      </c>
    </row>
    <row r="5" customFormat="false" ht="35.05" hidden="false" customHeight="false" outlineLevel="0" collapsed="false">
      <c r="A5" s="7" t="s">
        <v>20</v>
      </c>
      <c r="C5" s="9" t="n">
        <v>0.75</v>
      </c>
      <c r="E5" s="7" t="s">
        <v>47</v>
      </c>
      <c r="F5" s="13" t="n">
        <f aca="false">COUNTIF(E9:E58,"Short")</f>
        <v>1</v>
      </c>
    </row>
    <row r="6" customFormat="false" ht="15" hidden="false" customHeight="false" outlineLevel="0" collapsed="false">
      <c r="E6" s="7" t="s">
        <v>48</v>
      </c>
      <c r="F6" s="24" t="n">
        <f aca="false">IF(AND(F4&gt;0,C4&gt;0),SUM(C9:C58)/(F4*C4),0)</f>
        <v>0.791666666666667</v>
      </c>
    </row>
    <row r="8" customFormat="false" ht="43.5" hidden="false" customHeight="true" outlineLevel="0" collapsed="false">
      <c r="A8" s="18" t="s">
        <v>49</v>
      </c>
      <c r="B8" s="18" t="s">
        <v>50</v>
      </c>
      <c r="C8" s="18" t="s">
        <v>51</v>
      </c>
      <c r="D8" s="18" t="s">
        <v>52</v>
      </c>
      <c r="E8" s="18" t="s">
        <v>23</v>
      </c>
      <c r="F8" s="18" t="s">
        <v>53</v>
      </c>
    </row>
    <row r="9" customFormat="false" ht="15" hidden="false" customHeight="false" outlineLevel="0" collapsed="false">
      <c r="A9" s="21" t="n">
        <v>1</v>
      </c>
      <c r="B9" s="25" t="s">
        <v>54</v>
      </c>
      <c r="C9" s="21" t="n">
        <v>22</v>
      </c>
      <c r="D9" s="26" t="n">
        <f aca="false">IF(OR(C9="",$C$4&lt;=0),"",C9/$C$4)</f>
        <v>0.916666666666667</v>
      </c>
      <c r="E9" s="20" t="str">
        <f aca="false">IF(D9="","",IF(C9&gt;$C$4,"Check entry",IF(D9&gt;=$C$5,"OK","Short")))</f>
        <v>OK</v>
      </c>
      <c r="F9" s="20" t="n">
        <f aca="false">IF(OR(D9="",E9="Check entry"),"",IF(E9="OK",0,IF($C$5&gt;=1,"Not possible",ROUNDUP(ROUND(($C$5*$C$4-C9)/(1-$C$5),6),0))))</f>
        <v>0</v>
      </c>
    </row>
    <row r="10" customFormat="false" ht="15" hidden="false" customHeight="false" outlineLevel="0" collapsed="false">
      <c r="A10" s="21" t="n">
        <v>2</v>
      </c>
      <c r="B10" s="25" t="s">
        <v>55</v>
      </c>
      <c r="C10" s="21" t="n">
        <v>17</v>
      </c>
      <c r="D10" s="26" t="n">
        <f aca="false">IF(OR(C10="",$C$4&lt;=0),"",C10/$C$4)</f>
        <v>0.708333333333333</v>
      </c>
      <c r="E10" s="20" t="str">
        <f aca="false">IF(D10="","",IF(C10&gt;$C$4,"Check entry",IF(D10&gt;=$C$5,"OK","Short")))</f>
        <v>Short</v>
      </c>
      <c r="F10" s="20" t="n">
        <f aca="false">IF(OR(D10="",E10="Check entry"),"",IF(E10="OK",0,IF($C$5&gt;=1,"Not possible",ROUNDUP(ROUND(($C$5*$C$4-C10)/(1-$C$5),6),0))))</f>
        <v>4</v>
      </c>
    </row>
    <row r="11" customFormat="false" ht="15" hidden="false" customHeight="false" outlineLevel="0" collapsed="false">
      <c r="A11" s="21" t="n">
        <v>3</v>
      </c>
      <c r="B11" s="25" t="s">
        <v>56</v>
      </c>
      <c r="C11" s="21" t="n">
        <v>18</v>
      </c>
      <c r="D11" s="26" t="n">
        <f aca="false">IF(OR(C11="",$C$4&lt;=0),"",C11/$C$4)</f>
        <v>0.75</v>
      </c>
      <c r="E11" s="20" t="str">
        <f aca="false">IF(D11="","",IF(C11&gt;$C$4,"Check entry",IF(D11&gt;=$C$5,"OK","Short")))</f>
        <v>OK</v>
      </c>
      <c r="F11" s="20" t="n">
        <f aca="false">IF(OR(D11="",E11="Check entry"),"",IF(E11="OK",0,IF($C$5&gt;=1,"Not possible",ROUNDUP(ROUND(($C$5*$C$4-C11)/(1-$C$5),6),0))))</f>
        <v>0</v>
      </c>
    </row>
    <row r="12" customFormat="false" ht="15" hidden="false" customHeight="false" outlineLevel="0" collapsed="false">
      <c r="A12" s="21"/>
      <c r="B12" s="25"/>
      <c r="C12" s="21"/>
      <c r="D12" s="26" t="str">
        <f aca="false">IF(OR(C12="",$C$4&lt;=0),"",C12/$C$4)</f>
        <v/>
      </c>
      <c r="E12" s="20" t="str">
        <f aca="false">IF(D12="","",IF(C12&gt;$C$4,"Check entry",IF(D12&gt;=$C$5,"OK","Short")))</f>
        <v/>
      </c>
      <c r="F12" s="20" t="str">
        <f aca="false">IF(OR(D12="",E12="Check entry"),"",IF(E12="OK",0,IF($C$5&gt;=1,"Not possible",ROUNDUP(ROUND(($C$5*$C$4-C12)/(1-$C$5),6),0))))</f>
        <v/>
      </c>
    </row>
    <row r="13" customFormat="false" ht="15" hidden="false" customHeight="false" outlineLevel="0" collapsed="false">
      <c r="A13" s="21"/>
      <c r="B13" s="25"/>
      <c r="C13" s="21"/>
      <c r="D13" s="26" t="str">
        <f aca="false">IF(OR(C13="",$C$4&lt;=0),"",C13/$C$4)</f>
        <v/>
      </c>
      <c r="E13" s="20" t="str">
        <f aca="false">IF(D13="","",IF(C13&gt;$C$4,"Check entry",IF(D13&gt;=$C$5,"OK","Short")))</f>
        <v/>
      </c>
      <c r="F13" s="20" t="str">
        <f aca="false">IF(OR(D13="",E13="Check entry"),"",IF(E13="OK",0,IF($C$5&gt;=1,"Not possible",ROUNDUP(ROUND(($C$5*$C$4-C13)/(1-$C$5),6),0))))</f>
        <v/>
      </c>
    </row>
    <row r="14" customFormat="false" ht="15" hidden="false" customHeight="false" outlineLevel="0" collapsed="false">
      <c r="A14" s="21"/>
      <c r="B14" s="25"/>
      <c r="C14" s="21"/>
      <c r="D14" s="26" t="str">
        <f aca="false">IF(OR(C14="",$C$4&lt;=0),"",C14/$C$4)</f>
        <v/>
      </c>
      <c r="E14" s="20" t="str">
        <f aca="false">IF(D14="","",IF(C14&gt;$C$4,"Check entry",IF(D14&gt;=$C$5,"OK","Short")))</f>
        <v/>
      </c>
      <c r="F14" s="20" t="str">
        <f aca="false">IF(OR(D14="",E14="Check entry"),"",IF(E14="OK",0,IF($C$5&gt;=1,"Not possible",ROUNDUP(ROUND(($C$5*$C$4-C14)/(1-$C$5),6),0))))</f>
        <v/>
      </c>
    </row>
    <row r="15" customFormat="false" ht="15" hidden="false" customHeight="false" outlineLevel="0" collapsed="false">
      <c r="A15" s="21"/>
      <c r="B15" s="25"/>
      <c r="C15" s="21"/>
      <c r="D15" s="26" t="str">
        <f aca="false">IF(OR(C15="",$C$4&lt;=0),"",C15/$C$4)</f>
        <v/>
      </c>
      <c r="E15" s="20" t="str">
        <f aca="false">IF(D15="","",IF(C15&gt;$C$4,"Check entry",IF(D15&gt;=$C$5,"OK","Short")))</f>
        <v/>
      </c>
      <c r="F15" s="20" t="str">
        <f aca="false">IF(OR(D15="",E15="Check entry"),"",IF(E15="OK",0,IF($C$5&gt;=1,"Not possible",ROUNDUP(ROUND(($C$5*$C$4-C15)/(1-$C$5),6),0))))</f>
        <v/>
      </c>
    </row>
    <row r="16" customFormat="false" ht="15" hidden="false" customHeight="false" outlineLevel="0" collapsed="false">
      <c r="A16" s="21"/>
      <c r="B16" s="25"/>
      <c r="C16" s="21"/>
      <c r="D16" s="26" t="str">
        <f aca="false">IF(OR(C16="",$C$4&lt;=0),"",C16/$C$4)</f>
        <v/>
      </c>
      <c r="E16" s="20" t="str">
        <f aca="false">IF(D16="","",IF(C16&gt;$C$4,"Check entry",IF(D16&gt;=$C$5,"OK","Short")))</f>
        <v/>
      </c>
      <c r="F16" s="20" t="str">
        <f aca="false">IF(OR(D16="",E16="Check entry"),"",IF(E16="OK",0,IF($C$5&gt;=1,"Not possible",ROUNDUP(ROUND(($C$5*$C$4-C16)/(1-$C$5),6),0))))</f>
        <v/>
      </c>
    </row>
    <row r="17" customFormat="false" ht="15" hidden="false" customHeight="false" outlineLevel="0" collapsed="false">
      <c r="A17" s="21"/>
      <c r="B17" s="25"/>
      <c r="C17" s="21"/>
      <c r="D17" s="26" t="str">
        <f aca="false">IF(OR(C17="",$C$4&lt;=0),"",C17/$C$4)</f>
        <v/>
      </c>
      <c r="E17" s="20" t="str">
        <f aca="false">IF(D17="","",IF(C17&gt;$C$4,"Check entry",IF(D17&gt;=$C$5,"OK","Short")))</f>
        <v/>
      </c>
      <c r="F17" s="20" t="str">
        <f aca="false">IF(OR(D17="",E17="Check entry"),"",IF(E17="OK",0,IF($C$5&gt;=1,"Not possible",ROUNDUP(ROUND(($C$5*$C$4-C17)/(1-$C$5),6),0))))</f>
        <v/>
      </c>
    </row>
    <row r="18" customFormat="false" ht="15" hidden="false" customHeight="false" outlineLevel="0" collapsed="false">
      <c r="A18" s="21"/>
      <c r="B18" s="25"/>
      <c r="C18" s="21"/>
      <c r="D18" s="26" t="str">
        <f aca="false">IF(OR(C18="",$C$4&lt;=0),"",C18/$C$4)</f>
        <v/>
      </c>
      <c r="E18" s="20" t="str">
        <f aca="false">IF(D18="","",IF(C18&gt;$C$4,"Check entry",IF(D18&gt;=$C$5,"OK","Short")))</f>
        <v/>
      </c>
      <c r="F18" s="20" t="str">
        <f aca="false">IF(OR(D18="",E18="Check entry"),"",IF(E18="OK",0,IF($C$5&gt;=1,"Not possible",ROUNDUP(ROUND(($C$5*$C$4-C18)/(1-$C$5),6),0))))</f>
        <v/>
      </c>
    </row>
    <row r="19" customFormat="false" ht="15" hidden="false" customHeight="false" outlineLevel="0" collapsed="false">
      <c r="A19" s="21"/>
      <c r="B19" s="25"/>
      <c r="C19" s="21"/>
      <c r="D19" s="26" t="str">
        <f aca="false">IF(OR(C19="",$C$4&lt;=0),"",C19/$C$4)</f>
        <v/>
      </c>
      <c r="E19" s="20" t="str">
        <f aca="false">IF(D19="","",IF(C19&gt;$C$4,"Check entry",IF(D19&gt;=$C$5,"OK","Short")))</f>
        <v/>
      </c>
      <c r="F19" s="20" t="str">
        <f aca="false">IF(OR(D19="",E19="Check entry"),"",IF(E19="OK",0,IF($C$5&gt;=1,"Not possible",ROUNDUP(ROUND(($C$5*$C$4-C19)/(1-$C$5),6),0))))</f>
        <v/>
      </c>
    </row>
    <row r="20" customFormat="false" ht="15" hidden="false" customHeight="false" outlineLevel="0" collapsed="false">
      <c r="A20" s="21"/>
      <c r="B20" s="25"/>
      <c r="C20" s="21"/>
      <c r="D20" s="26" t="str">
        <f aca="false">IF(OR(C20="",$C$4&lt;=0),"",C20/$C$4)</f>
        <v/>
      </c>
      <c r="E20" s="20" t="str">
        <f aca="false">IF(D20="","",IF(C20&gt;$C$4,"Check entry",IF(D20&gt;=$C$5,"OK","Short")))</f>
        <v/>
      </c>
      <c r="F20" s="20" t="str">
        <f aca="false">IF(OR(D20="",E20="Check entry"),"",IF(E20="OK",0,IF($C$5&gt;=1,"Not possible",ROUNDUP(ROUND(($C$5*$C$4-C20)/(1-$C$5),6),0))))</f>
        <v/>
      </c>
    </row>
    <row r="21" customFormat="false" ht="15" hidden="false" customHeight="false" outlineLevel="0" collapsed="false">
      <c r="A21" s="21"/>
      <c r="B21" s="25"/>
      <c r="C21" s="21"/>
      <c r="D21" s="26" t="str">
        <f aca="false">IF(OR(C21="",$C$4&lt;=0),"",C21/$C$4)</f>
        <v/>
      </c>
      <c r="E21" s="20" t="str">
        <f aca="false">IF(D21="","",IF(C21&gt;$C$4,"Check entry",IF(D21&gt;=$C$5,"OK","Short")))</f>
        <v/>
      </c>
      <c r="F21" s="20" t="str">
        <f aca="false">IF(OR(D21="",E21="Check entry"),"",IF(E21="OK",0,IF($C$5&gt;=1,"Not possible",ROUNDUP(ROUND(($C$5*$C$4-C21)/(1-$C$5),6),0))))</f>
        <v/>
      </c>
    </row>
    <row r="22" customFormat="false" ht="15" hidden="false" customHeight="false" outlineLevel="0" collapsed="false">
      <c r="A22" s="21"/>
      <c r="B22" s="25"/>
      <c r="C22" s="21"/>
      <c r="D22" s="26" t="str">
        <f aca="false">IF(OR(C22="",$C$4&lt;=0),"",C22/$C$4)</f>
        <v/>
      </c>
      <c r="E22" s="20" t="str">
        <f aca="false">IF(D22="","",IF(C22&gt;$C$4,"Check entry",IF(D22&gt;=$C$5,"OK","Short")))</f>
        <v/>
      </c>
      <c r="F22" s="20" t="str">
        <f aca="false">IF(OR(D22="",E22="Check entry"),"",IF(E22="OK",0,IF($C$5&gt;=1,"Not possible",ROUNDUP(ROUND(($C$5*$C$4-C22)/(1-$C$5),6),0))))</f>
        <v/>
      </c>
    </row>
    <row r="23" customFormat="false" ht="15" hidden="false" customHeight="false" outlineLevel="0" collapsed="false">
      <c r="A23" s="21"/>
      <c r="B23" s="25"/>
      <c r="C23" s="21"/>
      <c r="D23" s="26" t="str">
        <f aca="false">IF(OR(C23="",$C$4&lt;=0),"",C23/$C$4)</f>
        <v/>
      </c>
      <c r="E23" s="20" t="str">
        <f aca="false">IF(D23="","",IF(C23&gt;$C$4,"Check entry",IF(D23&gt;=$C$5,"OK","Short")))</f>
        <v/>
      </c>
      <c r="F23" s="20" t="str">
        <f aca="false">IF(OR(D23="",E23="Check entry"),"",IF(E23="OK",0,IF($C$5&gt;=1,"Not possible",ROUNDUP(ROUND(($C$5*$C$4-C23)/(1-$C$5),6),0))))</f>
        <v/>
      </c>
    </row>
    <row r="24" customFormat="false" ht="15" hidden="false" customHeight="false" outlineLevel="0" collapsed="false">
      <c r="A24" s="21"/>
      <c r="B24" s="25"/>
      <c r="C24" s="21"/>
      <c r="D24" s="26" t="str">
        <f aca="false">IF(OR(C24="",$C$4&lt;=0),"",C24/$C$4)</f>
        <v/>
      </c>
      <c r="E24" s="20" t="str">
        <f aca="false">IF(D24="","",IF(C24&gt;$C$4,"Check entry",IF(D24&gt;=$C$5,"OK","Short")))</f>
        <v/>
      </c>
      <c r="F24" s="20" t="str">
        <f aca="false">IF(OR(D24="",E24="Check entry"),"",IF(E24="OK",0,IF($C$5&gt;=1,"Not possible",ROUNDUP(ROUND(($C$5*$C$4-C24)/(1-$C$5),6),0))))</f>
        <v/>
      </c>
    </row>
    <row r="25" customFormat="false" ht="15" hidden="false" customHeight="false" outlineLevel="0" collapsed="false">
      <c r="A25" s="21"/>
      <c r="B25" s="25"/>
      <c r="C25" s="21"/>
      <c r="D25" s="26" t="str">
        <f aca="false">IF(OR(C25="",$C$4&lt;=0),"",C25/$C$4)</f>
        <v/>
      </c>
      <c r="E25" s="20" t="str">
        <f aca="false">IF(D25="","",IF(C25&gt;$C$4,"Check entry",IF(D25&gt;=$C$5,"OK","Short")))</f>
        <v/>
      </c>
      <c r="F25" s="20" t="str">
        <f aca="false">IF(OR(D25="",E25="Check entry"),"",IF(E25="OK",0,IF($C$5&gt;=1,"Not possible",ROUNDUP(ROUND(($C$5*$C$4-C25)/(1-$C$5),6),0))))</f>
        <v/>
      </c>
    </row>
    <row r="26" customFormat="false" ht="15" hidden="false" customHeight="false" outlineLevel="0" collapsed="false">
      <c r="A26" s="21"/>
      <c r="B26" s="25"/>
      <c r="C26" s="21"/>
      <c r="D26" s="26" t="str">
        <f aca="false">IF(OR(C26="",$C$4&lt;=0),"",C26/$C$4)</f>
        <v/>
      </c>
      <c r="E26" s="20" t="str">
        <f aca="false">IF(D26="","",IF(C26&gt;$C$4,"Check entry",IF(D26&gt;=$C$5,"OK","Short")))</f>
        <v/>
      </c>
      <c r="F26" s="20" t="str">
        <f aca="false">IF(OR(D26="",E26="Check entry"),"",IF(E26="OK",0,IF($C$5&gt;=1,"Not possible",ROUNDUP(ROUND(($C$5*$C$4-C26)/(1-$C$5),6),0))))</f>
        <v/>
      </c>
    </row>
    <row r="27" customFormat="false" ht="15" hidden="false" customHeight="false" outlineLevel="0" collapsed="false">
      <c r="A27" s="21"/>
      <c r="B27" s="25"/>
      <c r="C27" s="21"/>
      <c r="D27" s="26" t="str">
        <f aca="false">IF(OR(C27="",$C$4&lt;=0),"",C27/$C$4)</f>
        <v/>
      </c>
      <c r="E27" s="20" t="str">
        <f aca="false">IF(D27="","",IF(C27&gt;$C$4,"Check entry",IF(D27&gt;=$C$5,"OK","Short")))</f>
        <v/>
      </c>
      <c r="F27" s="20" t="str">
        <f aca="false">IF(OR(D27="",E27="Check entry"),"",IF(E27="OK",0,IF($C$5&gt;=1,"Not possible",ROUNDUP(ROUND(($C$5*$C$4-C27)/(1-$C$5),6),0))))</f>
        <v/>
      </c>
    </row>
    <row r="28" customFormat="false" ht="15" hidden="false" customHeight="false" outlineLevel="0" collapsed="false">
      <c r="A28" s="21"/>
      <c r="B28" s="25"/>
      <c r="C28" s="21"/>
      <c r="D28" s="26" t="str">
        <f aca="false">IF(OR(C28="",$C$4&lt;=0),"",C28/$C$4)</f>
        <v/>
      </c>
      <c r="E28" s="20" t="str">
        <f aca="false">IF(D28="","",IF(C28&gt;$C$4,"Check entry",IF(D28&gt;=$C$5,"OK","Short")))</f>
        <v/>
      </c>
      <c r="F28" s="20" t="str">
        <f aca="false">IF(OR(D28="",E28="Check entry"),"",IF(E28="OK",0,IF($C$5&gt;=1,"Not possible",ROUNDUP(ROUND(($C$5*$C$4-C28)/(1-$C$5),6),0))))</f>
        <v/>
      </c>
    </row>
    <row r="29" customFormat="false" ht="15" hidden="false" customHeight="false" outlineLevel="0" collapsed="false">
      <c r="A29" s="21"/>
      <c r="B29" s="25"/>
      <c r="C29" s="21"/>
      <c r="D29" s="26" t="str">
        <f aca="false">IF(OR(C29="",$C$4&lt;=0),"",C29/$C$4)</f>
        <v/>
      </c>
      <c r="E29" s="20" t="str">
        <f aca="false">IF(D29="","",IF(C29&gt;$C$4,"Check entry",IF(D29&gt;=$C$5,"OK","Short")))</f>
        <v/>
      </c>
      <c r="F29" s="20" t="str">
        <f aca="false">IF(OR(D29="",E29="Check entry"),"",IF(E29="OK",0,IF($C$5&gt;=1,"Not possible",ROUNDUP(ROUND(($C$5*$C$4-C29)/(1-$C$5),6),0))))</f>
        <v/>
      </c>
    </row>
    <row r="30" customFormat="false" ht="15" hidden="false" customHeight="false" outlineLevel="0" collapsed="false">
      <c r="A30" s="21"/>
      <c r="B30" s="25"/>
      <c r="C30" s="21"/>
      <c r="D30" s="26" t="str">
        <f aca="false">IF(OR(C30="",$C$4&lt;=0),"",C30/$C$4)</f>
        <v/>
      </c>
      <c r="E30" s="20" t="str">
        <f aca="false">IF(D30="","",IF(C30&gt;$C$4,"Check entry",IF(D30&gt;=$C$5,"OK","Short")))</f>
        <v/>
      </c>
      <c r="F30" s="20" t="str">
        <f aca="false">IF(OR(D30="",E30="Check entry"),"",IF(E30="OK",0,IF($C$5&gt;=1,"Not possible",ROUNDUP(ROUND(($C$5*$C$4-C30)/(1-$C$5),6),0))))</f>
        <v/>
      </c>
    </row>
    <row r="31" customFormat="false" ht="15" hidden="false" customHeight="false" outlineLevel="0" collapsed="false">
      <c r="A31" s="21"/>
      <c r="B31" s="25"/>
      <c r="C31" s="21"/>
      <c r="D31" s="26" t="str">
        <f aca="false">IF(OR(C31="",$C$4&lt;=0),"",C31/$C$4)</f>
        <v/>
      </c>
      <c r="E31" s="20" t="str">
        <f aca="false">IF(D31="","",IF(C31&gt;$C$4,"Check entry",IF(D31&gt;=$C$5,"OK","Short")))</f>
        <v/>
      </c>
      <c r="F31" s="20" t="str">
        <f aca="false">IF(OR(D31="",E31="Check entry"),"",IF(E31="OK",0,IF($C$5&gt;=1,"Not possible",ROUNDUP(ROUND(($C$5*$C$4-C31)/(1-$C$5),6),0))))</f>
        <v/>
      </c>
    </row>
    <row r="32" customFormat="false" ht="15" hidden="false" customHeight="false" outlineLevel="0" collapsed="false">
      <c r="A32" s="21"/>
      <c r="B32" s="25"/>
      <c r="C32" s="21"/>
      <c r="D32" s="26" t="str">
        <f aca="false">IF(OR(C32="",$C$4&lt;=0),"",C32/$C$4)</f>
        <v/>
      </c>
      <c r="E32" s="20" t="str">
        <f aca="false">IF(D32="","",IF(C32&gt;$C$4,"Check entry",IF(D32&gt;=$C$5,"OK","Short")))</f>
        <v/>
      </c>
      <c r="F32" s="20" t="str">
        <f aca="false">IF(OR(D32="",E32="Check entry"),"",IF(E32="OK",0,IF($C$5&gt;=1,"Not possible",ROUNDUP(ROUND(($C$5*$C$4-C32)/(1-$C$5),6),0))))</f>
        <v/>
      </c>
    </row>
    <row r="33" customFormat="false" ht="15" hidden="false" customHeight="false" outlineLevel="0" collapsed="false">
      <c r="A33" s="21"/>
      <c r="B33" s="25"/>
      <c r="C33" s="21"/>
      <c r="D33" s="26" t="str">
        <f aca="false">IF(OR(C33="",$C$4&lt;=0),"",C33/$C$4)</f>
        <v/>
      </c>
      <c r="E33" s="20" t="str">
        <f aca="false">IF(D33="","",IF(C33&gt;$C$4,"Check entry",IF(D33&gt;=$C$5,"OK","Short")))</f>
        <v/>
      </c>
      <c r="F33" s="20" t="str">
        <f aca="false">IF(OR(D33="",E33="Check entry"),"",IF(E33="OK",0,IF($C$5&gt;=1,"Not possible",ROUNDUP(ROUND(($C$5*$C$4-C33)/(1-$C$5),6),0))))</f>
        <v/>
      </c>
    </row>
    <row r="34" customFormat="false" ht="15" hidden="false" customHeight="false" outlineLevel="0" collapsed="false">
      <c r="A34" s="21"/>
      <c r="B34" s="25"/>
      <c r="C34" s="21"/>
      <c r="D34" s="26" t="str">
        <f aca="false">IF(OR(C34="",$C$4&lt;=0),"",C34/$C$4)</f>
        <v/>
      </c>
      <c r="E34" s="20" t="str">
        <f aca="false">IF(D34="","",IF(C34&gt;$C$4,"Check entry",IF(D34&gt;=$C$5,"OK","Short")))</f>
        <v/>
      </c>
      <c r="F34" s="20" t="str">
        <f aca="false">IF(OR(D34="",E34="Check entry"),"",IF(E34="OK",0,IF($C$5&gt;=1,"Not possible",ROUNDUP(ROUND(($C$5*$C$4-C34)/(1-$C$5),6),0))))</f>
        <v/>
      </c>
    </row>
    <row r="35" customFormat="false" ht="15" hidden="false" customHeight="false" outlineLevel="0" collapsed="false">
      <c r="A35" s="21"/>
      <c r="B35" s="25"/>
      <c r="C35" s="21"/>
      <c r="D35" s="26" t="str">
        <f aca="false">IF(OR(C35="",$C$4&lt;=0),"",C35/$C$4)</f>
        <v/>
      </c>
      <c r="E35" s="20" t="str">
        <f aca="false">IF(D35="","",IF(C35&gt;$C$4,"Check entry",IF(D35&gt;=$C$5,"OK","Short")))</f>
        <v/>
      </c>
      <c r="F35" s="20" t="str">
        <f aca="false">IF(OR(D35="",E35="Check entry"),"",IF(E35="OK",0,IF($C$5&gt;=1,"Not possible",ROUNDUP(ROUND(($C$5*$C$4-C35)/(1-$C$5),6),0))))</f>
        <v/>
      </c>
    </row>
    <row r="36" customFormat="false" ht="15" hidden="false" customHeight="false" outlineLevel="0" collapsed="false">
      <c r="A36" s="21"/>
      <c r="B36" s="25"/>
      <c r="C36" s="21"/>
      <c r="D36" s="26" t="str">
        <f aca="false">IF(OR(C36="",$C$4&lt;=0),"",C36/$C$4)</f>
        <v/>
      </c>
      <c r="E36" s="20" t="str">
        <f aca="false">IF(D36="","",IF(C36&gt;$C$4,"Check entry",IF(D36&gt;=$C$5,"OK","Short")))</f>
        <v/>
      </c>
      <c r="F36" s="20" t="str">
        <f aca="false">IF(OR(D36="",E36="Check entry"),"",IF(E36="OK",0,IF($C$5&gt;=1,"Not possible",ROUNDUP(ROUND(($C$5*$C$4-C36)/(1-$C$5),6),0))))</f>
        <v/>
      </c>
    </row>
    <row r="37" customFormat="false" ht="15" hidden="false" customHeight="false" outlineLevel="0" collapsed="false">
      <c r="A37" s="21"/>
      <c r="B37" s="25"/>
      <c r="C37" s="21"/>
      <c r="D37" s="26" t="str">
        <f aca="false">IF(OR(C37="",$C$4&lt;=0),"",C37/$C$4)</f>
        <v/>
      </c>
      <c r="E37" s="20" t="str">
        <f aca="false">IF(D37="","",IF(C37&gt;$C$4,"Check entry",IF(D37&gt;=$C$5,"OK","Short")))</f>
        <v/>
      </c>
      <c r="F37" s="20" t="str">
        <f aca="false">IF(OR(D37="",E37="Check entry"),"",IF(E37="OK",0,IF($C$5&gt;=1,"Not possible",ROUNDUP(ROUND(($C$5*$C$4-C37)/(1-$C$5),6),0))))</f>
        <v/>
      </c>
    </row>
    <row r="38" customFormat="false" ht="15" hidden="false" customHeight="false" outlineLevel="0" collapsed="false">
      <c r="A38" s="21"/>
      <c r="B38" s="25"/>
      <c r="C38" s="21"/>
      <c r="D38" s="26" t="str">
        <f aca="false">IF(OR(C38="",$C$4&lt;=0),"",C38/$C$4)</f>
        <v/>
      </c>
      <c r="E38" s="20" t="str">
        <f aca="false">IF(D38="","",IF(C38&gt;$C$4,"Check entry",IF(D38&gt;=$C$5,"OK","Short")))</f>
        <v/>
      </c>
      <c r="F38" s="20" t="str">
        <f aca="false">IF(OR(D38="",E38="Check entry"),"",IF(E38="OK",0,IF($C$5&gt;=1,"Not possible",ROUNDUP(ROUND(($C$5*$C$4-C38)/(1-$C$5),6),0))))</f>
        <v/>
      </c>
    </row>
    <row r="39" customFormat="false" ht="15" hidden="false" customHeight="false" outlineLevel="0" collapsed="false">
      <c r="A39" s="21"/>
      <c r="B39" s="25"/>
      <c r="C39" s="21"/>
      <c r="D39" s="26" t="str">
        <f aca="false">IF(OR(C39="",$C$4&lt;=0),"",C39/$C$4)</f>
        <v/>
      </c>
      <c r="E39" s="20" t="str">
        <f aca="false">IF(D39="","",IF(C39&gt;$C$4,"Check entry",IF(D39&gt;=$C$5,"OK","Short")))</f>
        <v/>
      </c>
      <c r="F39" s="20" t="str">
        <f aca="false">IF(OR(D39="",E39="Check entry"),"",IF(E39="OK",0,IF($C$5&gt;=1,"Not possible",ROUNDUP(ROUND(($C$5*$C$4-C39)/(1-$C$5),6),0))))</f>
        <v/>
      </c>
    </row>
    <row r="40" customFormat="false" ht="15" hidden="false" customHeight="false" outlineLevel="0" collapsed="false">
      <c r="A40" s="21"/>
      <c r="B40" s="25"/>
      <c r="C40" s="21"/>
      <c r="D40" s="26" t="str">
        <f aca="false">IF(OR(C40="",$C$4&lt;=0),"",C40/$C$4)</f>
        <v/>
      </c>
      <c r="E40" s="20" t="str">
        <f aca="false">IF(D40="","",IF(C40&gt;$C$4,"Check entry",IF(D40&gt;=$C$5,"OK","Short")))</f>
        <v/>
      </c>
      <c r="F40" s="20" t="str">
        <f aca="false">IF(OR(D40="",E40="Check entry"),"",IF(E40="OK",0,IF($C$5&gt;=1,"Not possible",ROUNDUP(ROUND(($C$5*$C$4-C40)/(1-$C$5),6),0))))</f>
        <v/>
      </c>
    </row>
    <row r="41" customFormat="false" ht="15" hidden="false" customHeight="false" outlineLevel="0" collapsed="false">
      <c r="A41" s="21"/>
      <c r="B41" s="25"/>
      <c r="C41" s="21"/>
      <c r="D41" s="26" t="str">
        <f aca="false">IF(OR(C41="",$C$4&lt;=0),"",C41/$C$4)</f>
        <v/>
      </c>
      <c r="E41" s="20" t="str">
        <f aca="false">IF(D41="","",IF(C41&gt;$C$4,"Check entry",IF(D41&gt;=$C$5,"OK","Short")))</f>
        <v/>
      </c>
      <c r="F41" s="20" t="str">
        <f aca="false">IF(OR(D41="",E41="Check entry"),"",IF(E41="OK",0,IF($C$5&gt;=1,"Not possible",ROUNDUP(ROUND(($C$5*$C$4-C41)/(1-$C$5),6),0))))</f>
        <v/>
      </c>
    </row>
    <row r="42" customFormat="false" ht="15" hidden="false" customHeight="false" outlineLevel="0" collapsed="false">
      <c r="A42" s="21"/>
      <c r="B42" s="25"/>
      <c r="C42" s="21"/>
      <c r="D42" s="26" t="str">
        <f aca="false">IF(OR(C42="",$C$4&lt;=0),"",C42/$C$4)</f>
        <v/>
      </c>
      <c r="E42" s="20" t="str">
        <f aca="false">IF(D42="","",IF(C42&gt;$C$4,"Check entry",IF(D42&gt;=$C$5,"OK","Short")))</f>
        <v/>
      </c>
      <c r="F42" s="20" t="str">
        <f aca="false">IF(OR(D42="",E42="Check entry"),"",IF(E42="OK",0,IF($C$5&gt;=1,"Not possible",ROUNDUP(ROUND(($C$5*$C$4-C42)/(1-$C$5),6),0))))</f>
        <v/>
      </c>
    </row>
    <row r="43" customFormat="false" ht="15" hidden="false" customHeight="false" outlineLevel="0" collapsed="false">
      <c r="A43" s="21"/>
      <c r="B43" s="25"/>
      <c r="C43" s="21"/>
      <c r="D43" s="26" t="str">
        <f aca="false">IF(OR(C43="",$C$4&lt;=0),"",C43/$C$4)</f>
        <v/>
      </c>
      <c r="E43" s="20" t="str">
        <f aca="false">IF(D43="","",IF(C43&gt;$C$4,"Check entry",IF(D43&gt;=$C$5,"OK","Short")))</f>
        <v/>
      </c>
      <c r="F43" s="20" t="str">
        <f aca="false">IF(OR(D43="",E43="Check entry"),"",IF(E43="OK",0,IF($C$5&gt;=1,"Not possible",ROUNDUP(ROUND(($C$5*$C$4-C43)/(1-$C$5),6),0))))</f>
        <v/>
      </c>
    </row>
    <row r="44" customFormat="false" ht="15" hidden="false" customHeight="false" outlineLevel="0" collapsed="false">
      <c r="A44" s="21"/>
      <c r="B44" s="25"/>
      <c r="C44" s="21"/>
      <c r="D44" s="26" t="str">
        <f aca="false">IF(OR(C44="",$C$4&lt;=0),"",C44/$C$4)</f>
        <v/>
      </c>
      <c r="E44" s="20" t="str">
        <f aca="false">IF(D44="","",IF(C44&gt;$C$4,"Check entry",IF(D44&gt;=$C$5,"OK","Short")))</f>
        <v/>
      </c>
      <c r="F44" s="20" t="str">
        <f aca="false">IF(OR(D44="",E44="Check entry"),"",IF(E44="OK",0,IF($C$5&gt;=1,"Not possible",ROUNDUP(ROUND(($C$5*$C$4-C44)/(1-$C$5),6),0))))</f>
        <v/>
      </c>
    </row>
    <row r="45" customFormat="false" ht="15" hidden="false" customHeight="false" outlineLevel="0" collapsed="false">
      <c r="A45" s="21"/>
      <c r="B45" s="25"/>
      <c r="C45" s="21"/>
      <c r="D45" s="26" t="str">
        <f aca="false">IF(OR(C45="",$C$4&lt;=0),"",C45/$C$4)</f>
        <v/>
      </c>
      <c r="E45" s="20" t="str">
        <f aca="false">IF(D45="","",IF(C45&gt;$C$4,"Check entry",IF(D45&gt;=$C$5,"OK","Short")))</f>
        <v/>
      </c>
      <c r="F45" s="20" t="str">
        <f aca="false">IF(OR(D45="",E45="Check entry"),"",IF(E45="OK",0,IF($C$5&gt;=1,"Not possible",ROUNDUP(ROUND(($C$5*$C$4-C45)/(1-$C$5),6),0))))</f>
        <v/>
      </c>
    </row>
    <row r="46" customFormat="false" ht="15" hidden="false" customHeight="false" outlineLevel="0" collapsed="false">
      <c r="A46" s="21"/>
      <c r="B46" s="25"/>
      <c r="C46" s="21"/>
      <c r="D46" s="26" t="str">
        <f aca="false">IF(OR(C46="",$C$4&lt;=0),"",C46/$C$4)</f>
        <v/>
      </c>
      <c r="E46" s="20" t="str">
        <f aca="false">IF(D46="","",IF(C46&gt;$C$4,"Check entry",IF(D46&gt;=$C$5,"OK","Short")))</f>
        <v/>
      </c>
      <c r="F46" s="20" t="str">
        <f aca="false">IF(OR(D46="",E46="Check entry"),"",IF(E46="OK",0,IF($C$5&gt;=1,"Not possible",ROUNDUP(ROUND(($C$5*$C$4-C46)/(1-$C$5),6),0))))</f>
        <v/>
      </c>
    </row>
    <row r="47" customFormat="false" ht="15" hidden="false" customHeight="false" outlineLevel="0" collapsed="false">
      <c r="A47" s="21"/>
      <c r="B47" s="25"/>
      <c r="C47" s="21"/>
      <c r="D47" s="26" t="str">
        <f aca="false">IF(OR(C47="",$C$4&lt;=0),"",C47/$C$4)</f>
        <v/>
      </c>
      <c r="E47" s="20" t="str">
        <f aca="false">IF(D47="","",IF(C47&gt;$C$4,"Check entry",IF(D47&gt;=$C$5,"OK","Short")))</f>
        <v/>
      </c>
      <c r="F47" s="20" t="str">
        <f aca="false">IF(OR(D47="",E47="Check entry"),"",IF(E47="OK",0,IF($C$5&gt;=1,"Not possible",ROUNDUP(ROUND(($C$5*$C$4-C47)/(1-$C$5),6),0))))</f>
        <v/>
      </c>
    </row>
    <row r="48" customFormat="false" ht="15" hidden="false" customHeight="false" outlineLevel="0" collapsed="false">
      <c r="A48" s="21"/>
      <c r="B48" s="25"/>
      <c r="C48" s="21"/>
      <c r="D48" s="26" t="str">
        <f aca="false">IF(OR(C48="",$C$4&lt;=0),"",C48/$C$4)</f>
        <v/>
      </c>
      <c r="E48" s="20" t="str">
        <f aca="false">IF(D48="","",IF(C48&gt;$C$4,"Check entry",IF(D48&gt;=$C$5,"OK","Short")))</f>
        <v/>
      </c>
      <c r="F48" s="20" t="str">
        <f aca="false">IF(OR(D48="",E48="Check entry"),"",IF(E48="OK",0,IF($C$5&gt;=1,"Not possible",ROUNDUP(ROUND(($C$5*$C$4-C48)/(1-$C$5),6),0))))</f>
        <v/>
      </c>
    </row>
    <row r="49" customFormat="false" ht="15" hidden="false" customHeight="false" outlineLevel="0" collapsed="false">
      <c r="A49" s="21"/>
      <c r="B49" s="25"/>
      <c r="C49" s="21"/>
      <c r="D49" s="26" t="str">
        <f aca="false">IF(OR(C49="",$C$4&lt;=0),"",C49/$C$4)</f>
        <v/>
      </c>
      <c r="E49" s="20" t="str">
        <f aca="false">IF(D49="","",IF(C49&gt;$C$4,"Check entry",IF(D49&gt;=$C$5,"OK","Short")))</f>
        <v/>
      </c>
      <c r="F49" s="20" t="str">
        <f aca="false">IF(OR(D49="",E49="Check entry"),"",IF(E49="OK",0,IF($C$5&gt;=1,"Not possible",ROUNDUP(ROUND(($C$5*$C$4-C49)/(1-$C$5),6),0))))</f>
        <v/>
      </c>
    </row>
    <row r="50" customFormat="false" ht="15" hidden="false" customHeight="false" outlineLevel="0" collapsed="false">
      <c r="A50" s="21"/>
      <c r="B50" s="25"/>
      <c r="C50" s="21"/>
      <c r="D50" s="26" t="str">
        <f aca="false">IF(OR(C50="",$C$4&lt;=0),"",C50/$C$4)</f>
        <v/>
      </c>
      <c r="E50" s="20" t="str">
        <f aca="false">IF(D50="","",IF(C50&gt;$C$4,"Check entry",IF(D50&gt;=$C$5,"OK","Short")))</f>
        <v/>
      </c>
      <c r="F50" s="20" t="str">
        <f aca="false">IF(OR(D50="",E50="Check entry"),"",IF(E50="OK",0,IF($C$5&gt;=1,"Not possible",ROUNDUP(ROUND(($C$5*$C$4-C50)/(1-$C$5),6),0))))</f>
        <v/>
      </c>
    </row>
    <row r="51" customFormat="false" ht="15" hidden="false" customHeight="false" outlineLevel="0" collapsed="false">
      <c r="A51" s="21"/>
      <c r="B51" s="25"/>
      <c r="C51" s="21"/>
      <c r="D51" s="26" t="str">
        <f aca="false">IF(OR(C51="",$C$4&lt;=0),"",C51/$C$4)</f>
        <v/>
      </c>
      <c r="E51" s="20" t="str">
        <f aca="false">IF(D51="","",IF(C51&gt;$C$4,"Check entry",IF(D51&gt;=$C$5,"OK","Short")))</f>
        <v/>
      </c>
      <c r="F51" s="20" t="str">
        <f aca="false">IF(OR(D51="",E51="Check entry"),"",IF(E51="OK",0,IF($C$5&gt;=1,"Not possible",ROUNDUP(ROUND(($C$5*$C$4-C51)/(1-$C$5),6),0))))</f>
        <v/>
      </c>
    </row>
    <row r="52" customFormat="false" ht="15" hidden="false" customHeight="false" outlineLevel="0" collapsed="false">
      <c r="A52" s="21"/>
      <c r="B52" s="25"/>
      <c r="C52" s="21"/>
      <c r="D52" s="26" t="str">
        <f aca="false">IF(OR(C52="",$C$4&lt;=0),"",C52/$C$4)</f>
        <v/>
      </c>
      <c r="E52" s="20" t="str">
        <f aca="false">IF(D52="","",IF(C52&gt;$C$4,"Check entry",IF(D52&gt;=$C$5,"OK","Short")))</f>
        <v/>
      </c>
      <c r="F52" s="20" t="str">
        <f aca="false">IF(OR(D52="",E52="Check entry"),"",IF(E52="OK",0,IF($C$5&gt;=1,"Not possible",ROUNDUP(ROUND(($C$5*$C$4-C52)/(1-$C$5),6),0))))</f>
        <v/>
      </c>
    </row>
    <row r="53" customFormat="false" ht="15" hidden="false" customHeight="false" outlineLevel="0" collapsed="false">
      <c r="A53" s="21"/>
      <c r="B53" s="25"/>
      <c r="C53" s="21"/>
      <c r="D53" s="26" t="str">
        <f aca="false">IF(OR(C53="",$C$4&lt;=0),"",C53/$C$4)</f>
        <v/>
      </c>
      <c r="E53" s="20" t="str">
        <f aca="false">IF(D53="","",IF(C53&gt;$C$4,"Check entry",IF(D53&gt;=$C$5,"OK","Short")))</f>
        <v/>
      </c>
      <c r="F53" s="20" t="str">
        <f aca="false">IF(OR(D53="",E53="Check entry"),"",IF(E53="OK",0,IF($C$5&gt;=1,"Not possible",ROUNDUP(ROUND(($C$5*$C$4-C53)/(1-$C$5),6),0))))</f>
        <v/>
      </c>
    </row>
    <row r="54" customFormat="false" ht="15" hidden="false" customHeight="false" outlineLevel="0" collapsed="false">
      <c r="A54" s="21"/>
      <c r="B54" s="25"/>
      <c r="C54" s="21"/>
      <c r="D54" s="26" t="str">
        <f aca="false">IF(OR(C54="",$C$4&lt;=0),"",C54/$C$4)</f>
        <v/>
      </c>
      <c r="E54" s="20" t="str">
        <f aca="false">IF(D54="","",IF(C54&gt;$C$4,"Check entry",IF(D54&gt;=$C$5,"OK","Short")))</f>
        <v/>
      </c>
      <c r="F54" s="20" t="str">
        <f aca="false">IF(OR(D54="",E54="Check entry"),"",IF(E54="OK",0,IF($C$5&gt;=1,"Not possible",ROUNDUP(ROUND(($C$5*$C$4-C54)/(1-$C$5),6),0))))</f>
        <v/>
      </c>
    </row>
    <row r="55" customFormat="false" ht="15" hidden="false" customHeight="false" outlineLevel="0" collapsed="false">
      <c r="A55" s="21"/>
      <c r="B55" s="25"/>
      <c r="C55" s="21"/>
      <c r="D55" s="26" t="str">
        <f aca="false">IF(OR(C55="",$C$4&lt;=0),"",C55/$C$4)</f>
        <v/>
      </c>
      <c r="E55" s="20" t="str">
        <f aca="false">IF(D55="","",IF(C55&gt;$C$4,"Check entry",IF(D55&gt;=$C$5,"OK","Short")))</f>
        <v/>
      </c>
      <c r="F55" s="20" t="str">
        <f aca="false">IF(OR(D55="",E55="Check entry"),"",IF(E55="OK",0,IF($C$5&gt;=1,"Not possible",ROUNDUP(ROUND(($C$5*$C$4-C55)/(1-$C$5),6),0))))</f>
        <v/>
      </c>
    </row>
    <row r="56" customFormat="false" ht="15" hidden="false" customHeight="false" outlineLevel="0" collapsed="false">
      <c r="A56" s="21"/>
      <c r="B56" s="25"/>
      <c r="C56" s="21"/>
      <c r="D56" s="26" t="str">
        <f aca="false">IF(OR(C56="",$C$4&lt;=0),"",C56/$C$4)</f>
        <v/>
      </c>
      <c r="E56" s="20" t="str">
        <f aca="false">IF(D56="","",IF(C56&gt;$C$4,"Check entry",IF(D56&gt;=$C$5,"OK","Short")))</f>
        <v/>
      </c>
      <c r="F56" s="20" t="str">
        <f aca="false">IF(OR(D56="",E56="Check entry"),"",IF(E56="OK",0,IF($C$5&gt;=1,"Not possible",ROUNDUP(ROUND(($C$5*$C$4-C56)/(1-$C$5),6),0))))</f>
        <v/>
      </c>
    </row>
    <row r="57" customFormat="false" ht="15" hidden="false" customHeight="false" outlineLevel="0" collapsed="false">
      <c r="A57" s="21"/>
      <c r="B57" s="25"/>
      <c r="C57" s="21"/>
      <c r="D57" s="26" t="str">
        <f aca="false">IF(OR(C57="",$C$4&lt;=0),"",C57/$C$4)</f>
        <v/>
      </c>
      <c r="E57" s="20" t="str">
        <f aca="false">IF(D57="","",IF(C57&gt;$C$4,"Check entry",IF(D57&gt;=$C$5,"OK","Short")))</f>
        <v/>
      </c>
      <c r="F57" s="20" t="str">
        <f aca="false">IF(OR(D57="",E57="Check entry"),"",IF(E57="OK",0,IF($C$5&gt;=1,"Not possible",ROUNDUP(ROUND(($C$5*$C$4-C57)/(1-$C$5),6),0))))</f>
        <v/>
      </c>
    </row>
    <row r="58" customFormat="false" ht="15" hidden="false" customHeight="false" outlineLevel="0" collapsed="false">
      <c r="A58" s="21"/>
      <c r="B58" s="25"/>
      <c r="C58" s="21"/>
      <c r="D58" s="26" t="str">
        <f aca="false">IF(OR(C58="",$C$4&lt;=0),"",C58/$C$4)</f>
        <v/>
      </c>
      <c r="E58" s="20" t="str">
        <f aca="false">IF(D58="","",IF(C58&gt;$C$4,"Check entry",IF(D58&gt;=$C$5,"OK","Short")))</f>
        <v/>
      </c>
      <c r="F58" s="20" t="str">
        <f aca="false">IF(OR(D58="",E58="Check entry"),"",IF(E58="OK",0,IF($C$5&gt;=1,"Not possible",ROUNDUP(ROUND(($C$5*$C$4-C58)/(1-$C$5),6),0))))</f>
        <v/>
      </c>
    </row>
  </sheetData>
  <dataValidations count="1">
    <dataValidation allowBlank="false" error="Enter days present as a whole number." errorStyle="stop" errorTitle="Whole number" operator="greaterThanOrEqual" showDropDown="false" showErrorMessage="true" showInputMessage="false" sqref="C9:C58" type="whole">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2026-10-31T09:21:32Z</dcterms:created>
  <dc:creator>openpyxl</dc:creator>
  <dc:description/>
  <dc:language>en-US</dc:language>
  <cp:lastModifiedBy/>
  <dcterms:modified xsi:type="dcterms:W3CDTF">2026-10-31T09:21:32Z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